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0490" windowHeight="7770" firstSheet="1" activeTab="2"/>
  </bookViews>
  <sheets>
    <sheet name="Ponto de Equilíbrio" sheetId="1" state="hidden" r:id="rId1"/>
    <sheet name="Comece aqui" sheetId="3" r:id="rId2"/>
    <sheet name="Seu próximo nível! " sheetId="4" r:id="rId3"/>
    <sheet name="Cálculo Pró-labore" sheetId="2" r:id="rId4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2" l="1"/>
  <c r="M48" i="2"/>
  <c r="N33" i="2"/>
  <c r="S33" i="2"/>
  <c r="E33" i="2"/>
  <c r="E22" i="2"/>
  <c r="E17" i="2"/>
  <c r="E15" i="2"/>
  <c r="N35" i="2"/>
  <c r="N11" i="2"/>
  <c r="N31" i="2"/>
  <c r="O33" i="2" l="1"/>
  <c r="F34" i="2"/>
  <c r="E41" i="2"/>
  <c r="E42" i="2"/>
  <c r="N12" i="2"/>
  <c r="O29" i="2"/>
  <c r="N28" i="2"/>
  <c r="O31" i="2" s="1"/>
  <c r="H11" i="1"/>
  <c r="N16" i="2"/>
  <c r="H16" i="1"/>
  <c r="H12" i="1"/>
  <c r="M49" i="2" l="1"/>
  <c r="N29" i="2"/>
  <c r="N30" i="2" s="1"/>
  <c r="O11" i="2"/>
  <c r="I11" i="1"/>
  <c r="H17" i="1" s="1"/>
  <c r="N32" i="2" l="1"/>
  <c r="O32" i="2" s="1"/>
  <c r="O30" i="2"/>
  <c r="N17" i="2"/>
</calcChain>
</file>

<file path=xl/comments1.xml><?xml version="1.0" encoding="utf-8"?>
<comments xmlns="http://schemas.openxmlformats.org/spreadsheetml/2006/main">
  <authors>
    <author>Aleksander Avalca</author>
    <author>RKD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Lembre-se de pegar informações médias. De preferência de pelo menos 6 meses.</t>
        </r>
      </text>
    </comment>
    <comment ref="H11" authorId="1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Despesa Fixa</t>
        </r>
      </text>
    </comment>
    <comment ref="H12" authorId="1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Margem Contribuição</t>
        </r>
      </text>
    </comment>
    <comment ref="B20" authorId="0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Despesas fixas são todas aquelas que fazem parte da estrutura da empresa. Salários, Aluguel, Despesas Administrativas, etc</t>
        </r>
      </text>
    </comment>
  </commentList>
</comments>
</file>

<file path=xl/comments2.xml><?xml version="1.0" encoding="utf-8"?>
<comments xmlns="http://schemas.openxmlformats.org/spreadsheetml/2006/main">
  <authors>
    <author>Aleksander Avalca</author>
    <author>Renan Kaminski</author>
    <author>RKD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Lembre-se de pegar informações médias. De preferência de pelo menos 6 meses.</t>
        </r>
      </text>
    </comment>
    <comment ref="M9" authorId="1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Significa o quanto você precisa faturar para pagar todos os custos e ter o % da lucratividade desejada</t>
        </r>
      </text>
    </comment>
    <comment ref="N11" authorId="2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Despesa Fixa</t>
        </r>
      </text>
    </comment>
    <comment ref="N12" authorId="2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Margem Contribuição</t>
        </r>
      </text>
    </comment>
    <comment ref="B22" authorId="0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Despesas fixas são todas aquelas que fazem parte da estrutura da empresa. Salários, Aluguel, Despesas Administrativas, etc</t>
        </r>
      </text>
    </comment>
    <comment ref="B33" authorId="0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São aqueles valores que não fazem parte da operação, como pagamentos de juros e empréstimos por exemplo.</t>
        </r>
      </text>
    </comment>
    <comment ref="N33" authorId="2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Faturamento</t>
        </r>
      </text>
    </comment>
    <comment ref="N35" authorId="2" shapeId="0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Margem Contribuição</t>
        </r>
      </text>
    </comment>
  </commentList>
</comments>
</file>

<file path=xl/sharedStrings.xml><?xml version="1.0" encoding="utf-8"?>
<sst xmlns="http://schemas.openxmlformats.org/spreadsheetml/2006/main" count="46" uniqueCount="35">
  <si>
    <t>Cálculo simplificado de Ponto de Equilíbrio</t>
  </si>
  <si>
    <t>Passo 1: Estimativa do Faturamento</t>
  </si>
  <si>
    <t>Passo 2: Estimativa dos percentuais de Custos Variáveis</t>
  </si>
  <si>
    <t>Faturamento:</t>
  </si>
  <si>
    <t>% Impostos s/ Nota Fiscal</t>
  </si>
  <si>
    <t>% Taxa Cartão</t>
  </si>
  <si>
    <t>% Custo Fornecedores / Matéria-Prima / Terceirizações</t>
  </si>
  <si>
    <t>Outros %</t>
  </si>
  <si>
    <t>Passo 3: Estimativa dos Gastos Fixos</t>
  </si>
  <si>
    <t>Ponto de Equilíbrio =</t>
  </si>
  <si>
    <t>O Cálculo:</t>
  </si>
  <si>
    <t>Lucratividade deseja em %</t>
  </si>
  <si>
    <t>Comissão de Vendas</t>
  </si>
  <si>
    <t>Tutorial da ferramenta aqui</t>
  </si>
  <si>
    <t>Seu Pró-labore</t>
  </si>
  <si>
    <t>Total dos Gastos Fixos mensais (excluindo Pró-labore)</t>
  </si>
  <si>
    <t>Seu Pró-labore máximo é de</t>
  </si>
  <si>
    <t>Cálculo simplificado de pro-labore</t>
  </si>
  <si>
    <t>RECEITA</t>
  </si>
  <si>
    <t>CUSTO</t>
  </si>
  <si>
    <t>M.C</t>
  </si>
  <si>
    <t>D.F</t>
  </si>
  <si>
    <t>L.O</t>
  </si>
  <si>
    <t>Pro-labore retirado(para cálculo de ponto de equilibrio)</t>
  </si>
  <si>
    <t>Passo 4: Estimativa de sáidas não operacionais</t>
  </si>
  <si>
    <t>Total de saídas não operacionais</t>
  </si>
  <si>
    <t>Passo 5: Cálculo automático de pró-labore</t>
  </si>
  <si>
    <t>Planilha de Cálculo de Pró-labore</t>
  </si>
  <si>
    <t>Passo 2: Estimativa dos percentuais de Custos Variáveis e do Lucro Desejado</t>
  </si>
  <si>
    <t>O Cálculo do Ponto de Equilíbrio</t>
  </si>
  <si>
    <t>Gasto Fixo Total Máximo</t>
  </si>
  <si>
    <t>Gasto Fixo Máximo =</t>
  </si>
  <si>
    <t>Gasto Fixo Atual</t>
  </si>
  <si>
    <t>Gasto Fixo Máximo</t>
  </si>
  <si>
    <t>Torne sua empresa de 2 a 10 vezes mais lucrativa em até 6 meses!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</si>
</sst>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0" fontId="3" fillId="0" borderId="0" xfId="0" applyFont="1"/>
    <xf numFmtId="43" fontId="0" fillId="0" borderId="0" xfId="0" applyNumberFormat="1"/>
    <xf numFmtId="43" fontId="0" fillId="0" borderId="1" xfId="0" applyNumberFormat="1" applyBorder="1" applyAlignment="1">
      <alignment horizontal="center"/>
    </xf>
    <xf numFmtId="9" fontId="0" fillId="0" borderId="2" xfId="2" applyFont="1" applyBorder="1" applyAlignment="1">
      <alignment horizontal="center" vertical="center"/>
    </xf>
    <xf numFmtId="0" fontId="0" fillId="2" borderId="3" xfId="0" applyFill="1" applyBorder="1" applyAlignment="1">
      <alignment wrapText="1"/>
    </xf>
    <xf numFmtId="0" fontId="0" fillId="2" borderId="3" xfId="0" applyFill="1" applyBorder="1"/>
    <xf numFmtId="0" fontId="0" fillId="0" borderId="3" xfId="0" applyBorder="1" applyAlignment="1">
      <alignment wrapText="1"/>
    </xf>
    <xf numFmtId="9" fontId="0" fillId="0" borderId="3" xfId="0" applyNumberFormat="1" applyBorder="1"/>
    <xf numFmtId="43" fontId="0" fillId="3" borderId="3" xfId="1" applyFont="1" applyFill="1" applyBorder="1" applyProtection="1">
      <protection locked="0"/>
    </xf>
    <xf numFmtId="9" fontId="0" fillId="3" borderId="3" xfId="2" applyFont="1" applyFill="1" applyBorder="1" applyProtection="1">
      <protection locked="0"/>
    </xf>
    <xf numFmtId="0" fontId="9" fillId="0" borderId="0" xfId="3" applyFont="1"/>
    <xf numFmtId="164" fontId="0" fillId="0" borderId="2" xfId="2" applyNumberFormat="1" applyFont="1" applyBorder="1" applyAlignment="1">
      <alignment horizontal="center" vertical="center"/>
    </xf>
    <xf numFmtId="9" fontId="0" fillId="0" borderId="0" xfId="2" applyFont="1"/>
    <xf numFmtId="43" fontId="0" fillId="0" borderId="0" xfId="1" applyFont="1"/>
    <xf numFmtId="0" fontId="0" fillId="5" borderId="3" xfId="0" applyFill="1" applyBorder="1"/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wrapText="1"/>
    </xf>
    <xf numFmtId="0" fontId="0" fillId="4" borderId="3" xfId="0" applyFill="1" applyBorder="1" applyAlignment="1">
      <alignment horizontal="left" vertical="center" wrapText="1"/>
    </xf>
    <xf numFmtId="9" fontId="0" fillId="6" borderId="3" xfId="2" applyFont="1" applyFill="1" applyBorder="1" applyProtection="1">
      <protection locked="0"/>
    </xf>
    <xf numFmtId="164" fontId="0" fillId="6" borderId="3" xfId="2" applyNumberFormat="1" applyFont="1" applyFill="1" applyBorder="1" applyAlignment="1" applyProtection="1">
      <alignment wrapText="1"/>
    </xf>
    <xf numFmtId="164" fontId="0" fillId="6" borderId="3" xfId="2" applyNumberFormat="1" applyFont="1" applyFill="1" applyBorder="1" applyProtection="1"/>
    <xf numFmtId="43" fontId="2" fillId="6" borderId="3" xfId="1" applyFont="1" applyFill="1" applyBorder="1" applyProtection="1"/>
    <xf numFmtId="43" fontId="0" fillId="7" borderId="0" xfId="1" applyFont="1" applyFill="1"/>
    <xf numFmtId="44" fontId="0" fillId="0" borderId="0" xfId="4" applyFont="1"/>
    <xf numFmtId="0" fontId="11" fillId="0" borderId="0" xfId="0" applyFont="1"/>
    <xf numFmtId="43" fontId="11" fillId="0" borderId="0" xfId="0" applyNumberFormat="1" applyFont="1"/>
    <xf numFmtId="43" fontId="0" fillId="7" borderId="3" xfId="1" applyFont="1" applyFill="1" applyBorder="1" applyAlignment="1" applyProtection="1">
      <alignment horizontal="center" vertical="center"/>
      <protection locked="0"/>
    </xf>
    <xf numFmtId="43" fontId="10" fillId="0" borderId="0" xfId="1" applyFont="1" applyAlignment="1">
      <alignment vertical="center" wrapText="1"/>
    </xf>
    <xf numFmtId="164" fontId="0" fillId="0" borderId="0" xfId="0" applyNumberFormat="1"/>
    <xf numFmtId="9" fontId="0" fillId="0" borderId="0" xfId="0" applyNumberFormat="1"/>
    <xf numFmtId="164" fontId="10" fillId="0" borderId="0" xfId="1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3"/>
    <xf numFmtId="0" fontId="2" fillId="8" borderId="0" xfId="0" applyFont="1" applyFill="1"/>
    <xf numFmtId="0" fontId="12" fillId="8" borderId="0" xfId="0" applyFont="1" applyFill="1" applyAlignment="1">
      <alignment vertical="center" wrapText="1"/>
    </xf>
    <xf numFmtId="0" fontId="14" fillId="8" borderId="0" xfId="0" applyFont="1" applyFill="1"/>
    <xf numFmtId="43" fontId="0" fillId="0" borderId="0" xfId="0" applyNumberFormat="1" applyAlignment="1">
      <alignment horizontal="center"/>
    </xf>
    <xf numFmtId="164" fontId="0" fillId="0" borderId="0" xfId="2" applyNumberFormat="1" applyFont="1" applyBorder="1" applyAlignment="1">
      <alignment horizontal="center" vertical="center"/>
    </xf>
    <xf numFmtId="43" fontId="0" fillId="6" borderId="3" xfId="1" applyFont="1" applyFill="1" applyBorder="1" applyProtection="1"/>
    <xf numFmtId="0" fontId="0" fillId="0" borderId="0" xfId="0" applyAlignment="1">
      <alignment horizontal="center" vertical="center" wrapText="1"/>
    </xf>
    <xf numFmtId="43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3" fillId="8" borderId="0" xfId="0" applyFont="1" applyFill="1" applyAlignment="1">
      <alignment horizontal="center" vertical="center"/>
    </xf>
    <xf numFmtId="0" fontId="15" fillId="8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5">
    <cellStyle name="Hiperlink" xfId="3" builtinId="8"/>
    <cellStyle name="Moeda" xfId="4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00AE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527102612713691"/>
          <c:y val="9.1016650118184814E-2"/>
          <c:w val="0.78462480062742823"/>
          <c:h val="0.63310582428379025"/>
        </c:manualLayout>
      </c:layout>
      <c:bar3D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1FCA-4212-A864-A1D56B9F4A81}"/>
              </c:ext>
            </c:extLst>
          </c:dPt>
          <c:dLbls>
            <c:dLbl>
              <c:idx val="0"/>
              <c:spPr>
                <a:solidFill>
                  <a:schemeClr val="accent1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1FCA-4212-A864-A1D56B9F4A81}"/>
                </c:ext>
              </c:extLst>
            </c:dLbl>
            <c:dLbl>
              <c:idx val="1"/>
              <c:spPr>
                <a:solidFill>
                  <a:schemeClr val="accent3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1FCA-4212-A864-A1D56B9F4A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"/>
              <c:pt idx="0">
                <c:v>Faturamento Atual</c:v>
              </c:pt>
              <c:pt idx="1">
                <c:v>Ponto de Equilíbrio</c:v>
              </c:pt>
            </c:strLit>
          </c:cat>
          <c:val>
            <c:numRef>
              <c:f>'Ponto de Equilíbrio'!$H$16:$H$17</c:f>
              <c:numCache>
                <c:formatCode>_(* #,##0.00_);_(* \(#,##0.00\);_(* "-"??_);_(@_)</c:formatCode>
                <c:ptCount val="2"/>
                <c:pt idx="0">
                  <c:v>65000</c:v>
                </c:pt>
                <c:pt idx="1">
                  <c:v>56910.569105691058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FCA-4212-A864-A1D56B9F4A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0452096"/>
        <c:axId val="132071808"/>
        <c:axId val="0"/>
      </c:bar3DChart>
      <c:catAx>
        <c:axId val="1304520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132071808"/>
        <c:crosses val="autoZero"/>
        <c:auto val="1"/>
        <c:lblAlgn val="ctr"/>
        <c:lblOffset val="100"/>
        <c:noMultiLvlLbl val="0"/>
      </c:catAx>
      <c:valAx>
        <c:axId val="132071808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700"/>
            </a:pPr>
            <a:endParaRPr lang="pt-BR"/>
          </a:p>
        </c:txPr>
        <c:crossAx val="13045209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25" footer="0.3149606200000002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527102612713691"/>
          <c:y val="9.1016650118184814E-2"/>
          <c:w val="0.78462480062742845"/>
          <c:h val="0.63310582428379081"/>
        </c:manualLayout>
      </c:layout>
      <c:bar3D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E0B8-46F9-B7D3-D6EA41BB5424}"/>
              </c:ext>
            </c:extLst>
          </c:dPt>
          <c:dLbls>
            <c:dLbl>
              <c:idx val="0"/>
              <c:spPr>
                <a:solidFill>
                  <a:schemeClr val="accent1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0B8-46F9-B7D3-D6EA41BB5424}"/>
                </c:ext>
              </c:extLst>
            </c:dLbl>
            <c:dLbl>
              <c:idx val="1"/>
              <c:spPr>
                <a:solidFill>
                  <a:schemeClr val="accent3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0B8-46F9-B7D3-D6EA41BB54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"/>
              <c:pt idx="0">
                <c:v>Faturamento Atual</c:v>
              </c:pt>
              <c:pt idx="1">
                <c:v>Ponto de Equilíbrio</c:v>
              </c:pt>
            </c:strLit>
          </c:cat>
          <c:val>
            <c:numRef>
              <c:f>'Cálculo Pró-labore'!$N$16:$N$17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B8-46F9-B7D3-D6EA41BB54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5197696"/>
        <c:axId val="55199232"/>
        <c:axId val="0"/>
      </c:bar3DChart>
      <c:catAx>
        <c:axId val="5519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55199232"/>
        <c:crosses val="autoZero"/>
        <c:auto val="1"/>
        <c:lblAlgn val="ctr"/>
        <c:lblOffset val="100"/>
        <c:noMultiLvlLbl val="0"/>
      </c:catAx>
      <c:valAx>
        <c:axId val="5519923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700"/>
            </a:pPr>
            <a:endParaRPr lang="pt-BR"/>
          </a:p>
        </c:txPr>
        <c:crossAx val="5519769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41" footer="0.3149606200000004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527102612713691"/>
          <c:y val="9.1016650118184814E-2"/>
          <c:w val="0.78462480062742845"/>
          <c:h val="0.63310582428379081"/>
        </c:manualLayout>
      </c:layout>
      <c:bar3D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2193-489F-AAEC-FBCE32C2A5A1}"/>
              </c:ext>
            </c:extLst>
          </c:dPt>
          <c:dLbls>
            <c:dLbl>
              <c:idx val="0"/>
              <c:spPr>
                <a:solidFill>
                  <a:schemeClr val="accent1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2193-489F-AAEC-FBCE32C2A5A1}"/>
                </c:ext>
              </c:extLst>
            </c:dLbl>
            <c:dLbl>
              <c:idx val="1"/>
              <c:spPr>
                <a:solidFill>
                  <a:schemeClr val="accent3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2193-489F-AAEC-FBCE32C2A5A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'Cálculo Pró-labore'!$L$48:$L$49</c:f>
              <c:strCache>
                <c:ptCount val="2"/>
                <c:pt idx="0">
                  <c:v>Gasto Fixo Atual</c:v>
                </c:pt>
                <c:pt idx="1">
                  <c:v>Gasto Fixo Máximo</c:v>
                </c:pt>
              </c:strCache>
            </c:strRef>
          </c:cat>
          <c:val>
            <c:numRef>
              <c:f>'Cálculo Pró-labore'!$M$48:$M$49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193-489F-AAEC-FBCE32C2A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5197696"/>
        <c:axId val="55199232"/>
        <c:axId val="0"/>
      </c:bar3DChart>
      <c:catAx>
        <c:axId val="5519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55199232"/>
        <c:crosses val="autoZero"/>
        <c:auto val="1"/>
        <c:lblAlgn val="ctr"/>
        <c:lblOffset val="100"/>
        <c:noMultiLvlLbl val="0"/>
      </c:catAx>
      <c:valAx>
        <c:axId val="5519923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700"/>
            </a:pPr>
            <a:endParaRPr lang="pt-BR"/>
          </a:p>
        </c:txPr>
        <c:crossAx val="5519769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41" footer="0.3149606200000004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hyperlink" Target="http://www.4blue.com.br" TargetMode="External"/><Relationship Id="rId5" Type="http://schemas.openxmlformats.org/officeDocument/2006/relationships/hyperlink" Target="https://edu.4blue.com.br/optin-mdl-fundo-isca?utm_source=base&amp;utm_medium=isca&amp;utm_campaign=levantada-de-mao&amp;utm_content=planilha-pro-labore" TargetMode="External"/><Relationship Id="rId4" Type="http://schemas.openxmlformats.org/officeDocument/2006/relationships/hyperlink" Target="https://youtu.be/mF4m3S4_mUE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.4blue.com.br/iluminismo-financeiro-isca-global/?utm_source=base&amp;utm_medium=planilha&amp;utm_content=pro-labore" TargetMode="External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40822</xdr:colOff>
      <xdr:row>12</xdr:row>
      <xdr:rowOff>13607</xdr:rowOff>
    </xdr:from>
    <xdr:to>
      <xdr:col>9</xdr:col>
      <xdr:colOff>142875</xdr:colOff>
      <xdr:row>23</xdr:row>
      <xdr:rowOff>112889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900369</xdr:colOff>
      <xdr:row>1</xdr:row>
      <xdr:rowOff>82753</xdr:rowOff>
    </xdr:from>
    <xdr:to>
      <xdr:col>7</xdr:col>
      <xdr:colOff>797067</xdr:colOff>
      <xdr:row>4</xdr:row>
      <xdr:rowOff>73027</xdr:rowOff>
    </xdr:to>
    <xdr:pic>
      <xdr:nvPicPr>
        <xdr:cNvPr id="3" name="Imagem 2" descr="logo-transparente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81869" y="132142"/>
          <a:ext cx="1293910" cy="594582"/>
        </a:xfrm>
        <a:prstGeom prst="rect">
          <a:avLst/>
        </a:prstGeom>
      </xdr:spPr>
    </xdr:pic>
    <xdr:clientData/>
  </xdr:twoCellAnchor>
  <xdr:twoCellAnchor>
    <xdr:from>
      <xdr:col>8</xdr:col>
      <xdr:colOff>91721</xdr:colOff>
      <xdr:row>1</xdr:row>
      <xdr:rowOff>49388</xdr:rowOff>
    </xdr:from>
    <xdr:to>
      <xdr:col>8</xdr:col>
      <xdr:colOff>1658937</xdr:colOff>
      <xdr:row>5</xdr:row>
      <xdr:rowOff>176389</xdr:rowOff>
    </xdr:to>
    <xdr:sp macro="" textlink="">
      <xdr:nvSpPr>
        <xdr:cNvPr id="4" name="Retângulo de cantos arredondado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703659" y="97013"/>
          <a:ext cx="1567216" cy="825501"/>
        </a:xfrm>
        <a:prstGeom prst="roundRect">
          <a:avLst/>
        </a:prstGeom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100" b="1"/>
            <a:t>Contatos:</a:t>
          </a:r>
        </a:p>
        <a:p>
          <a:pPr algn="ctr"/>
          <a:r>
            <a:rPr lang="pt-BR" sz="900"/>
            <a:t>www.4blue.com.br</a:t>
          </a:r>
        </a:p>
        <a:p>
          <a:pPr algn="ctr"/>
          <a:r>
            <a:rPr lang="pt-BR" sz="900"/>
            <a:t>contato@4blue.com.br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238127</xdr:rowOff>
    </xdr:from>
    <xdr:to>
      <xdr:col>16</xdr:col>
      <xdr:colOff>262436</xdr:colOff>
      <xdr:row>0</xdr:row>
      <xdr:rowOff>838201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7074" y="238127"/>
          <a:ext cx="1441312" cy="600074"/>
        </a:xfrm>
        <a:prstGeom prst="rect">
          <a:avLst/>
        </a:prstGeom>
      </xdr:spPr>
    </xdr:pic>
    <xdr:clientData/>
  </xdr:twoCellAnchor>
  <xdr:twoCellAnchor>
    <xdr:from>
      <xdr:col>2</xdr:col>
      <xdr:colOff>605790</xdr:colOff>
      <xdr:row>2</xdr:row>
      <xdr:rowOff>68580</xdr:rowOff>
    </xdr:from>
    <xdr:to>
      <xdr:col>13</xdr:col>
      <xdr:colOff>152400</xdr:colOff>
      <xdr:row>6</xdr:row>
      <xdr:rowOff>19050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77340" y="1335405"/>
          <a:ext cx="6252210" cy="7124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aseline="0"/>
            <a:t>Clique no botão abaixo e assista o vídeo tutorial para entender todos os detalhes desta poderosa ferramenta:</a:t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 editAs="oneCell">
    <xdr:from>
      <xdr:col>0</xdr:col>
      <xdr:colOff>243841</xdr:colOff>
      <xdr:row>0</xdr:row>
      <xdr:rowOff>154306</xdr:rowOff>
    </xdr:from>
    <xdr:to>
      <xdr:col>3</xdr:col>
      <xdr:colOff>296487</xdr:colOff>
      <xdr:row>0</xdr:row>
      <xdr:rowOff>952500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54306"/>
          <a:ext cx="1633796" cy="798194"/>
        </a:xfrm>
        <a:prstGeom prst="rect">
          <a:avLst/>
        </a:prstGeom>
      </xdr:spPr>
    </xdr:pic>
    <xdr:clientData/>
  </xdr:twoCellAnchor>
  <xdr:twoCellAnchor>
    <xdr:from>
      <xdr:col>6</xdr:col>
      <xdr:colOff>30480</xdr:colOff>
      <xdr:row>6</xdr:row>
      <xdr:rowOff>47625</xdr:rowOff>
    </xdr:from>
    <xdr:to>
      <xdr:col>10</xdr:col>
      <xdr:colOff>106680</xdr:colOff>
      <xdr:row>10</xdr:row>
      <xdr:rowOff>171450</xdr:rowOff>
    </xdr:to>
    <xdr:sp macro="" textlink="">
      <xdr:nvSpPr>
        <xdr:cNvPr id="5" name="Retângulo: Cantos Arredondados 9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3440430" y="2076450"/>
          <a:ext cx="2514600" cy="885825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ASSISTIR O</a:t>
          </a:r>
          <a:r>
            <a:rPr lang="pt-BR" sz="1600" b="1" baseline="0"/>
            <a:t> TUTORIAL</a:t>
          </a:r>
          <a:endParaRPr lang="pt-BR" sz="1600" b="1"/>
        </a:p>
      </xdr:txBody>
    </xdr:sp>
    <xdr:clientData/>
  </xdr:twoCellAnchor>
  <xdr:twoCellAnchor>
    <xdr:from>
      <xdr:col>2</xdr:col>
      <xdr:colOff>76200</xdr:colOff>
      <xdr:row>13</xdr:row>
      <xdr:rowOff>152400</xdr:rowOff>
    </xdr:from>
    <xdr:to>
      <xdr:col>13</xdr:col>
      <xdr:colOff>422910</xdr:colOff>
      <xdr:row>26</xdr:row>
      <xdr:rowOff>168680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7D56C984-FDA1-37FE-3518-C5F091400853}"/>
            </a:ext>
          </a:extLst>
        </xdr:cNvPr>
        <xdr:cNvSpPr txBox="1"/>
      </xdr:nvSpPr>
      <xdr:spPr>
        <a:xfrm>
          <a:off x="1047750" y="3514725"/>
          <a:ext cx="7052310" cy="24927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2000" b="1" i="0"/>
            <a:t>Quer ajuda</a:t>
          </a:r>
          <a:r>
            <a:rPr lang="pt-BR" sz="2000" b="1" i="0" baseline="0"/>
            <a:t> para colocar essa política em prática e ter acesso a ferramentas avançadas de finanças, vendas, marketing, pessoas e processos?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Se sim, você precisa conhecer o Programa Máquina de Lucros (MDL)! </a:t>
          </a:r>
          <a:br>
            <a:rPr lang="pt-BR" sz="1600" baseline="0"/>
          </a:br>
          <a:r>
            <a:rPr lang="pt-BR" sz="1600" baseline="0"/>
            <a:t/>
          </a:r>
          <a:br>
            <a:rPr lang="pt-BR" sz="1600" baseline="0"/>
          </a:br>
          <a:r>
            <a:rPr lang="pt-BR" sz="1600" baseline="0"/>
            <a:t>Clica no botão abaixo para conversar com um especialista e entender o que o MDL pode fazer pela sua empresa! 🚀</a:t>
          </a:r>
          <a:br>
            <a:rPr lang="pt-BR" sz="1600" baseline="0"/>
          </a:br>
          <a:r>
            <a:rPr lang="pt-BR" sz="1600" baseline="0"/>
            <a:t/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>
    <xdr:from>
      <xdr:col>5</xdr:col>
      <xdr:colOff>485775</xdr:colOff>
      <xdr:row>26</xdr:row>
      <xdr:rowOff>161925</xdr:rowOff>
    </xdr:from>
    <xdr:to>
      <xdr:col>9</xdr:col>
      <xdr:colOff>561975</xdr:colOff>
      <xdr:row>31</xdr:row>
      <xdr:rowOff>47625</xdr:rowOff>
    </xdr:to>
    <xdr:sp macro="" textlink="">
      <xdr:nvSpPr>
        <xdr:cNvPr id="7" name="Retângulo: Cantos Arredondados 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3286125" y="6000750"/>
          <a:ext cx="2514600" cy="838200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</a:t>
          </a:r>
          <a:r>
            <a:rPr lang="pt-BR" sz="1600" b="1" baseline="0"/>
            <a:t> O MDL!</a:t>
          </a:r>
          <a:endParaRPr lang="pt-BR" sz="16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238127</xdr:rowOff>
    </xdr:from>
    <xdr:to>
      <xdr:col>16</xdr:col>
      <xdr:colOff>262436</xdr:colOff>
      <xdr:row>0</xdr:row>
      <xdr:rowOff>809625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4724" y="238127"/>
          <a:ext cx="1441312" cy="571498"/>
        </a:xfrm>
        <a:prstGeom prst="rect">
          <a:avLst/>
        </a:prstGeom>
      </xdr:spPr>
    </xdr:pic>
    <xdr:clientData/>
  </xdr:twoCellAnchor>
  <xdr:twoCellAnchor editAs="oneCell">
    <xdr:from>
      <xdr:col>0</xdr:col>
      <xdr:colOff>243841</xdr:colOff>
      <xdr:row>0</xdr:row>
      <xdr:rowOff>154306</xdr:rowOff>
    </xdr:from>
    <xdr:to>
      <xdr:col>3</xdr:col>
      <xdr:colOff>48837</xdr:colOff>
      <xdr:row>0</xdr:row>
      <xdr:rowOff>904875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54306"/>
          <a:ext cx="1633796" cy="750569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3</xdr:row>
      <xdr:rowOff>0</xdr:rowOff>
    </xdr:from>
    <xdr:to>
      <xdr:col>13</xdr:col>
      <xdr:colOff>156210</xdr:colOff>
      <xdr:row>32</xdr:row>
      <xdr:rowOff>106680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828800" y="1457325"/>
          <a:ext cx="6252210" cy="5631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/>
            <a:t>Essa ferramenta mostra apenas o começo do que sua empresa pode conquistar... </a:t>
          </a:r>
        </a:p>
        <a:p>
          <a:pPr algn="ctr"/>
          <a:endParaRPr lang="pt-BR" sz="1600"/>
        </a:p>
        <a:p>
          <a:pPr algn="ctr"/>
          <a:r>
            <a:rPr lang="pt-BR" sz="1600"/>
            <a:t>Que tal dar um passo a mais? </a:t>
          </a:r>
          <a:br>
            <a:rPr lang="pt-BR" sz="1600"/>
          </a:br>
          <a:r>
            <a:rPr lang="pt-BR" sz="1600"/>
            <a:t/>
          </a:r>
          <a:br>
            <a:rPr lang="pt-BR" sz="1600"/>
          </a:br>
          <a:r>
            <a:rPr lang="pt-BR" sz="1600"/>
            <a:t>Nós temos uma consultoria que pode te ajudar a aumentar seu lucro e criar uma reserva financeira para emergências: o Iluminismo Financeiro faz!</a:t>
          </a:r>
        </a:p>
        <a:p>
          <a:pPr algn="ctr"/>
          <a:endParaRPr lang="pt-BR" sz="1600"/>
        </a:p>
        <a:p>
          <a:pPr algn="ctr"/>
          <a:r>
            <a:rPr lang="pt-BR" sz="1600"/>
            <a:t>Com ele, você tem acesso a um consultor financeiro, análises dos seus números, acesso grátis ao melhor software de Fluxo de Caixa e garantia de resultado — se você não aumentar seu lucro, em pelo menos, 50% a mais, nós devolvemos todo seu dinheiro.</a:t>
          </a:r>
        </a:p>
        <a:p>
          <a:pPr algn="ctr"/>
          <a:endParaRPr lang="pt-BR" sz="1600"/>
        </a:p>
        <a:p>
          <a:pPr algn="ctr"/>
          <a:r>
            <a:rPr lang="pt-BR" sz="1600"/>
            <a:t>Clica no botão ao lado para conversar com um especialista e entender o que o Iluminismo pode fazer pela sua empresa! 🚀</a:t>
          </a:r>
          <a:r>
            <a:rPr lang="pt-BR" sz="1600" baseline="0"/>
            <a:t/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>
    <xdr:from>
      <xdr:col>15</xdr:col>
      <xdr:colOff>323851</xdr:colOff>
      <xdr:row>6</xdr:row>
      <xdr:rowOff>22860</xdr:rowOff>
    </xdr:from>
    <xdr:to>
      <xdr:col>19</xdr:col>
      <xdr:colOff>523875</xdr:colOff>
      <xdr:row>11</xdr:row>
      <xdr:rowOff>160020</xdr:rowOff>
    </xdr:to>
    <xdr:sp macro="" textlink="">
      <xdr:nvSpPr>
        <xdr:cNvPr id="6" name="Retângulo: Cantos Arredondados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9467851" y="2051685"/>
          <a:ext cx="2638424" cy="1089660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</a:t>
          </a:r>
          <a:r>
            <a:rPr lang="pt-BR" sz="1600" b="1" baseline="0"/>
            <a:t> O ILUMINISMO!</a:t>
          </a:r>
          <a:endParaRPr lang="pt-BR" sz="1600" b="1"/>
        </a:p>
      </xdr:txBody>
    </xdr:sp>
    <xdr:clientData/>
  </xdr:twoCellAnchor>
  <xdr:twoCellAnchor editAs="oneCell">
    <xdr:from>
      <xdr:col>14</xdr:col>
      <xdr:colOff>30480</xdr:colOff>
      <xdr:row>14</xdr:row>
      <xdr:rowOff>7620</xdr:rowOff>
    </xdr:from>
    <xdr:to>
      <xdr:col>21</xdr:col>
      <xdr:colOff>525780</xdr:colOff>
      <xdr:row>24</xdr:row>
      <xdr:rowOff>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E26717CA-24F1-7994-D909-E224F930A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4880" y="3459480"/>
          <a:ext cx="4762500" cy="1821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197696</xdr:colOff>
      <xdr:row>12</xdr:row>
      <xdr:rowOff>149229</xdr:rowOff>
    </xdr:from>
    <xdr:to>
      <xdr:col>14</xdr:col>
      <xdr:colOff>1172882</xdr:colOff>
      <xdr:row>24</xdr:row>
      <xdr:rowOff>68804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15240</xdr:colOff>
      <xdr:row>36</xdr:row>
      <xdr:rowOff>45720</xdr:rowOff>
    </xdr:from>
    <xdr:to>
      <xdr:col>14</xdr:col>
      <xdr:colOff>995469</xdr:colOff>
      <xdr:row>46</xdr:row>
      <xdr:rowOff>151985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17</xdr:col>
      <xdr:colOff>313766</xdr:colOff>
      <xdr:row>0</xdr:row>
      <xdr:rowOff>0</xdr:rowOff>
    </xdr:from>
    <xdr:to>
      <xdr:col>20</xdr:col>
      <xdr:colOff>7620</xdr:colOff>
      <xdr:row>13</xdr:row>
      <xdr:rowOff>40341</xdr:rowOff>
    </xdr:to>
    <xdr:pic>
      <xdr:nvPicPr>
        <xdr:cNvPr id="5" name="Imagem 4" descr="4blue | Gestão para Pequenas e Médias Empresas | LinkedI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7813" y="0"/>
          <a:ext cx="1908137" cy="18691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242049</xdr:colOff>
      <xdr:row>32</xdr:row>
      <xdr:rowOff>170329</xdr:rowOff>
    </xdr:from>
    <xdr:to>
      <xdr:col>13</xdr:col>
      <xdr:colOff>528919</xdr:colOff>
      <xdr:row>34</xdr:row>
      <xdr:rowOff>26894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BF41156D-D86C-B4B3-4A22-EC274F8DD1D5}"/>
            </a:ext>
          </a:extLst>
        </xdr:cNvPr>
        <xdr:cNvSpPr txBox="1"/>
      </xdr:nvSpPr>
      <xdr:spPr>
        <a:xfrm>
          <a:off x="9448802" y="4473388"/>
          <a:ext cx="286870" cy="21515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X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www.youtube.com/watch?v=zTQWGKhSYRs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hyperlink" Target="https://youtu.be/mF4m3S4_mUE" TargetMode="Externa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3"/>
  <sheetViews>
    <sheetView showGridLines="0" topLeftCell="A4" zoomScale="115" zoomScaleNormal="115" workbookViewId="0">
      <selection activeCell="I11" sqref="I11:I12"/>
    </sheetView>
  </sheetViews>
  <sheetFormatPr defaultRowHeight="15" x14ac:dyDescent="0.25"/>
  <cols>
    <col min="1" max="1" width="6" customWidth="1"/>
    <col min="2" max="2" width="28.140625" customWidth="1"/>
    <col min="3" max="3" width="12.140625" bestFit="1" customWidth="1"/>
    <col min="6" max="6" width="1.140625" customWidth="1"/>
    <col min="7" max="7" width="21.42578125" customWidth="1"/>
    <col min="8" max="8" width="12.140625" bestFit="1" customWidth="1"/>
    <col min="9" max="9" width="26.140625" customWidth="1"/>
  </cols>
  <sheetData>
    <row r="1" spans="1:9" ht="3.75" customHeight="1" x14ac:dyDescent="0.25"/>
    <row r="2" spans="1:9" ht="28.5" x14ac:dyDescent="0.45">
      <c r="A2" s="2" t="s">
        <v>0</v>
      </c>
    </row>
    <row r="3" spans="1:9" ht="5.25" customHeight="1" x14ac:dyDescent="0.25"/>
    <row r="4" spans="1:9" x14ac:dyDescent="0.25">
      <c r="B4" s="1" t="s">
        <v>1</v>
      </c>
    </row>
    <row r="5" spans="1:9" ht="6" customHeight="1" x14ac:dyDescent="0.25"/>
    <row r="6" spans="1:9" x14ac:dyDescent="0.25">
      <c r="B6" s="6" t="s">
        <v>3</v>
      </c>
      <c r="C6" s="10">
        <v>65000</v>
      </c>
    </row>
    <row r="7" spans="1:9" ht="6" customHeight="1" x14ac:dyDescent="0.25"/>
    <row r="9" spans="1:9" ht="15.75" x14ac:dyDescent="0.25">
      <c r="B9" s="1" t="s">
        <v>2</v>
      </c>
      <c r="G9" s="44" t="s">
        <v>10</v>
      </c>
      <c r="H9" s="44"/>
      <c r="I9" s="44"/>
    </row>
    <row r="10" spans="1:9" ht="6" customHeight="1" x14ac:dyDescent="0.25"/>
    <row r="11" spans="1:9" ht="30" customHeight="1" x14ac:dyDescent="0.25">
      <c r="B11" s="6" t="s">
        <v>6</v>
      </c>
      <c r="C11" s="11">
        <v>0.25</v>
      </c>
      <c r="G11" s="41" t="s">
        <v>9</v>
      </c>
      <c r="H11" s="4">
        <f>(C20+C21)</f>
        <v>35000</v>
      </c>
      <c r="I11" s="42">
        <f>H11/H12</f>
        <v>56910.569105691058</v>
      </c>
    </row>
    <row r="12" spans="1:9" x14ac:dyDescent="0.25">
      <c r="B12" s="6" t="s">
        <v>4</v>
      </c>
      <c r="C12" s="11">
        <v>8.5000000000000006E-2</v>
      </c>
      <c r="G12" s="41"/>
      <c r="H12" s="5">
        <f>1-SUM(C11:C15)</f>
        <v>0.61499999999999999</v>
      </c>
      <c r="I12" s="43"/>
    </row>
    <row r="13" spans="1:9" x14ac:dyDescent="0.25">
      <c r="B13" s="6" t="s">
        <v>12</v>
      </c>
      <c r="C13" s="11">
        <v>3.5000000000000003E-2</v>
      </c>
    </row>
    <row r="14" spans="1:9" x14ac:dyDescent="0.25">
      <c r="B14" s="6" t="s">
        <v>5</v>
      </c>
      <c r="C14" s="11">
        <v>1.4999999999999999E-2</v>
      </c>
    </row>
    <row r="15" spans="1:9" ht="16.5" customHeight="1" x14ac:dyDescent="0.25">
      <c r="B15" s="6" t="s">
        <v>7</v>
      </c>
      <c r="C15" s="11">
        <v>0</v>
      </c>
    </row>
    <row r="16" spans="1:9" x14ac:dyDescent="0.25">
      <c r="H16" s="3">
        <f>C6</f>
        <v>65000</v>
      </c>
    </row>
    <row r="17" spans="2:8" ht="5.25" customHeight="1" x14ac:dyDescent="0.25">
      <c r="H17" s="3">
        <f>I11</f>
        <v>56910.569105691058</v>
      </c>
    </row>
    <row r="18" spans="2:8" ht="14.25" customHeight="1" x14ac:dyDescent="0.25">
      <c r="B18" s="1" t="s">
        <v>8</v>
      </c>
    </row>
    <row r="20" spans="2:8" ht="45" x14ac:dyDescent="0.25">
      <c r="B20" s="6" t="s">
        <v>15</v>
      </c>
      <c r="C20" s="10">
        <v>35000</v>
      </c>
    </row>
    <row r="21" spans="2:8" ht="34.700000000000003" customHeight="1" x14ac:dyDescent="0.25">
      <c r="B21" s="7" t="s">
        <v>14</v>
      </c>
      <c r="C21" s="10"/>
    </row>
    <row r="23" spans="2:8" x14ac:dyDescent="0.25">
      <c r="B23" s="12" t="s">
        <v>13</v>
      </c>
    </row>
  </sheetData>
  <sheetProtection formatColumns="0" formatRows="0"/>
  <mergeCells count="3">
    <mergeCell ref="G11:G12"/>
    <mergeCell ref="I11:I12"/>
    <mergeCell ref="G9:I9"/>
  </mergeCells>
  <dataValidations count="4">
    <dataValidation allowBlank="1" showInputMessage="1" showErrorMessage="1" promptTitle="Dica:" prompt="Em média, o fornecedor representa quantos % do preço de venda?" sqref="C11"/>
    <dataValidation allowBlank="1" showInputMessage="1" showErrorMessage="1" promptTitle="Lembre-se:" prompt="Despesas financeiras, com pessoal, administrativas, seriviços de terceiros, materiais, equipamentos, investimentos fixos em marketing, etc. e mais uma gordurinha ;)" sqref="C20"/>
    <dataValidation allowBlank="1" showInputMessage="1" showErrorMessage="1" promptTitle="Despesa Fixa" sqref="H11:H12"/>
    <dataValidation allowBlank="1" showErrorMessage="1" promptTitle="Lembre-se:" prompt="Despesas financeiras, com pessoal, administrativas, seriviços de terceiros, materiais, equipamentos, investimentos fixos em marketing, etc. e mais uma gordurinha ;)" sqref="C21"/>
  </dataValidations>
  <hyperlinks>
    <hyperlink ref="B23" r:id="rId1"/>
  </hyperlinks>
  <pageMargins left="0.511811024" right="0.511811024" top="0.78740157499999996" bottom="0.78740157499999996" header="0.31496062000000002" footer="0.31496062000000002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"/>
  <sheetViews>
    <sheetView showGridLines="0" workbookViewId="0">
      <selection activeCell="D1" sqref="D1:M1"/>
    </sheetView>
  </sheetViews>
  <sheetFormatPr defaultRowHeight="15" x14ac:dyDescent="0.25"/>
  <cols>
    <col min="1" max="1" width="8.42578125" customWidth="1"/>
    <col min="2" max="2" width="6.140625" customWidth="1"/>
  </cols>
  <sheetData>
    <row r="1" spans="1:28" s="1" customFormat="1" ht="84.75" customHeight="1" x14ac:dyDescent="0.25">
      <c r="A1" s="35"/>
      <c r="B1" s="35"/>
      <c r="C1" s="36"/>
      <c r="D1" s="45" t="s">
        <v>27</v>
      </c>
      <c r="E1" s="45"/>
      <c r="F1" s="45"/>
      <c r="G1" s="45"/>
      <c r="H1" s="45"/>
      <c r="I1" s="45"/>
      <c r="J1" s="45"/>
      <c r="K1" s="45"/>
      <c r="L1" s="45"/>
      <c r="M1" s="45"/>
      <c r="N1" s="37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</row>
  </sheetData>
  <sheetProtection algorithmName="SHA-512" hashValue="P3t1Kj294pIRv1FDSa+LJiPcZsBR87rhujt89lC6agzlNYRcYf0GemlZAsyhS36dgNi0HtDvMNg2FajmZ6nbcQ==" saltValue="ff25hnfwE0eyAAUs4LQfJA==" spinCount="100000"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"/>
  <sheetViews>
    <sheetView showGridLines="0" tabSelected="1" workbookViewId="0">
      <selection activeCell="P8" sqref="P8"/>
    </sheetView>
  </sheetViews>
  <sheetFormatPr defaultRowHeight="15" x14ac:dyDescent="0.25"/>
  <sheetData>
    <row r="1" spans="1:28" s="1" customFormat="1" ht="84.75" customHeight="1" x14ac:dyDescent="0.25">
      <c r="A1" s="35"/>
      <c r="B1" s="35"/>
      <c r="C1" s="36"/>
      <c r="D1" s="46" t="s">
        <v>34</v>
      </c>
      <c r="E1" s="45"/>
      <c r="F1" s="45"/>
      <c r="G1" s="45"/>
      <c r="H1" s="45"/>
      <c r="I1" s="45"/>
      <c r="J1" s="45"/>
      <c r="K1" s="45"/>
      <c r="L1" s="45"/>
      <c r="M1" s="45"/>
      <c r="N1" s="37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</row>
  </sheetData>
  <sheetProtection algorithmName="SHA-512" hashValue="9GizeBXHQm79S9IOK8CkScQhsOsZClXOh0QvLICRX2YugnR4DWMKNuPWSsCDrghh3hMEfIFdQ4erSz/7SB3NyQ==" saltValue="3kJ4NV3+9YdyH2/ywLAsYw==" spinCount="100000"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X49"/>
  <sheetViews>
    <sheetView showGridLines="0" zoomScale="109" zoomScaleNormal="85" workbookViewId="0"/>
  </sheetViews>
  <sheetFormatPr defaultRowHeight="15" x14ac:dyDescent="0.25"/>
  <cols>
    <col min="1" max="1" width="6" customWidth="1"/>
    <col min="2" max="2" width="51" bestFit="1" customWidth="1"/>
    <col min="3" max="3" width="12" bestFit="1" customWidth="1"/>
    <col min="5" max="5" width="9.140625" hidden="1" customWidth="1"/>
    <col min="7" max="7" width="12.140625" customWidth="1"/>
    <col min="8" max="8" width="14.5703125" customWidth="1"/>
    <col min="9" max="11" width="0" hidden="1" customWidth="1"/>
    <col min="12" max="12" width="1.140625" customWidth="1"/>
    <col min="13" max="13" width="19.5703125" bestFit="1" customWidth="1"/>
    <col min="14" max="14" width="11.7109375" bestFit="1" customWidth="1"/>
    <col min="15" max="15" width="17.7109375" bestFit="1" customWidth="1"/>
    <col min="16" max="16" width="17.28515625" bestFit="1" customWidth="1"/>
    <col min="18" max="18" width="14.42578125" bestFit="1" customWidth="1"/>
    <col min="21" max="21" width="12.140625" style="49" customWidth="1"/>
    <col min="22" max="24" width="9.140625" style="49"/>
  </cols>
  <sheetData>
    <row r="1" spans="2:19" ht="3.75" customHeight="1" x14ac:dyDescent="0.25"/>
    <row r="2" spans="2:19" ht="28.5" x14ac:dyDescent="0.45">
      <c r="B2" s="47" t="s">
        <v>17</v>
      </c>
      <c r="C2" s="47"/>
    </row>
    <row r="3" spans="2:19" ht="5.25" customHeight="1" x14ac:dyDescent="0.25"/>
    <row r="4" spans="2:19" x14ac:dyDescent="0.25">
      <c r="B4" s="1" t="s">
        <v>1</v>
      </c>
    </row>
    <row r="5" spans="2:19" ht="6" customHeight="1" x14ac:dyDescent="0.25"/>
    <row r="6" spans="2:19" x14ac:dyDescent="0.25">
      <c r="B6" s="18" t="s">
        <v>3</v>
      </c>
      <c r="C6" s="23"/>
    </row>
    <row r="7" spans="2:19" ht="6" customHeight="1" x14ac:dyDescent="0.25"/>
    <row r="8" spans="2:19" ht="15" hidden="1" customHeight="1" x14ac:dyDescent="0.25"/>
    <row r="9" spans="2:19" ht="15.75" x14ac:dyDescent="0.25">
      <c r="B9" s="1" t="s">
        <v>28</v>
      </c>
      <c r="M9" s="44" t="s">
        <v>29</v>
      </c>
      <c r="N9" s="44"/>
      <c r="O9" s="44"/>
    </row>
    <row r="10" spans="2:19" ht="6" customHeight="1" x14ac:dyDescent="0.25"/>
    <row r="11" spans="2:19" ht="15" customHeight="1" x14ac:dyDescent="0.25">
      <c r="B11" s="17" t="s">
        <v>6</v>
      </c>
      <c r="C11" s="21"/>
      <c r="M11" s="41" t="s">
        <v>9</v>
      </c>
      <c r="N11" s="4">
        <f>(C22+C23+C33)</f>
        <v>0</v>
      </c>
      <c r="O11" s="42">
        <f>N11/N12</f>
        <v>0</v>
      </c>
    </row>
    <row r="12" spans="2:19" ht="15" customHeight="1" x14ac:dyDescent="0.25">
      <c r="B12" s="17" t="s">
        <v>4</v>
      </c>
      <c r="C12" s="22"/>
      <c r="M12" s="41"/>
      <c r="N12" s="13">
        <f>1-SUM(C11:C17)</f>
        <v>1</v>
      </c>
      <c r="O12" s="42"/>
      <c r="Q12" s="41"/>
      <c r="R12" s="41"/>
      <c r="S12" s="41"/>
    </row>
    <row r="13" spans="2:19" x14ac:dyDescent="0.25">
      <c r="B13" s="17" t="s">
        <v>12</v>
      </c>
      <c r="C13" s="22"/>
      <c r="Q13" s="41"/>
      <c r="R13" s="41"/>
      <c r="S13" s="41"/>
    </row>
    <row r="14" spans="2:19" x14ac:dyDescent="0.25">
      <c r="B14" s="17" t="s">
        <v>5</v>
      </c>
      <c r="C14" s="22"/>
      <c r="Q14" s="41"/>
      <c r="R14" s="41"/>
      <c r="S14" s="41"/>
    </row>
    <row r="15" spans="2:19" x14ac:dyDescent="0.25">
      <c r="B15" s="17" t="s">
        <v>7</v>
      </c>
      <c r="C15" s="22"/>
      <c r="E15" s="30">
        <f>C11+C12+C13+C14+C15</f>
        <v>0</v>
      </c>
      <c r="Q15" s="41"/>
      <c r="R15" s="41"/>
      <c r="S15" s="41"/>
    </row>
    <row r="16" spans="2:19" x14ac:dyDescent="0.25">
      <c r="B16" s="8"/>
      <c r="C16" s="9"/>
      <c r="N16" s="3">
        <f>C6</f>
        <v>0</v>
      </c>
      <c r="Q16" s="41"/>
      <c r="R16" s="41"/>
      <c r="S16" s="41"/>
    </row>
    <row r="17" spans="2:19" x14ac:dyDescent="0.25">
      <c r="B17" s="17" t="s">
        <v>11</v>
      </c>
      <c r="C17" s="20"/>
      <c r="E17" s="31">
        <f>C17</f>
        <v>0</v>
      </c>
      <c r="N17" s="3">
        <f>O11</f>
        <v>0</v>
      </c>
      <c r="Q17" s="41"/>
      <c r="R17" s="41"/>
      <c r="S17" s="41"/>
    </row>
    <row r="18" spans="2:19" x14ac:dyDescent="0.25">
      <c r="Q18" s="41"/>
      <c r="R18" s="41"/>
      <c r="S18" s="41"/>
    </row>
    <row r="19" spans="2:19" ht="7.15" customHeight="1" x14ac:dyDescent="0.25"/>
    <row r="20" spans="2:19" x14ac:dyDescent="0.25">
      <c r="B20" s="1" t="s">
        <v>8</v>
      </c>
    </row>
    <row r="21" spans="2:19" ht="6" customHeight="1" x14ac:dyDescent="0.25"/>
    <row r="22" spans="2:19" x14ac:dyDescent="0.25">
      <c r="B22" s="19" t="s">
        <v>15</v>
      </c>
      <c r="C22" s="28"/>
      <c r="E22" s="14" t="e">
        <f>C22/C6</f>
        <v>#DIV/0!</v>
      </c>
    </row>
    <row r="23" spans="2:19" ht="28.7" customHeight="1" x14ac:dyDescent="0.25">
      <c r="B23" s="19" t="s">
        <v>23</v>
      </c>
      <c r="C23" s="28"/>
      <c r="Q23" s="50"/>
      <c r="R23" s="50"/>
      <c r="S23" s="50"/>
    </row>
    <row r="24" spans="2:19" x14ac:dyDescent="0.25">
      <c r="Q24" s="50"/>
      <c r="R24" s="50"/>
      <c r="S24" s="50"/>
    </row>
    <row r="25" spans="2:19" ht="7.15" customHeight="1" x14ac:dyDescent="0.25">
      <c r="Q25" s="50"/>
      <c r="R25" s="50"/>
      <c r="S25" s="50"/>
    </row>
    <row r="26" spans="2:19" ht="15" customHeight="1" x14ac:dyDescent="0.25">
      <c r="B26" s="1" t="s">
        <v>24</v>
      </c>
      <c r="M26" s="44" t="s">
        <v>30</v>
      </c>
      <c r="N26" s="44"/>
      <c r="O26" s="44"/>
    </row>
    <row r="27" spans="2:19" ht="4.5" customHeight="1" x14ac:dyDescent="0.25">
      <c r="G27" s="33"/>
      <c r="H27" s="33"/>
      <c r="O27" s="14"/>
    </row>
    <row r="28" spans="2:19" ht="15" hidden="1" customHeight="1" x14ac:dyDescent="0.25">
      <c r="F28" s="33"/>
      <c r="G28" s="33"/>
      <c r="H28" s="33"/>
      <c r="M28" t="s">
        <v>18</v>
      </c>
      <c r="N28" s="15">
        <f>C6</f>
        <v>0</v>
      </c>
      <c r="O28" s="14">
        <v>1</v>
      </c>
    </row>
    <row r="29" spans="2:19" ht="15" hidden="1" customHeight="1" x14ac:dyDescent="0.25">
      <c r="F29" s="33"/>
      <c r="G29" s="33"/>
      <c r="H29" s="33"/>
      <c r="M29" t="s">
        <v>19</v>
      </c>
      <c r="N29" s="15">
        <f>O29*N28</f>
        <v>0</v>
      </c>
      <c r="O29" s="14">
        <f>C11+C12+C13+C14+C15</f>
        <v>0</v>
      </c>
    </row>
    <row r="30" spans="2:19" ht="15" hidden="1" customHeight="1" x14ac:dyDescent="0.25">
      <c r="F30" s="33"/>
      <c r="G30" s="33"/>
      <c r="H30" s="33"/>
      <c r="M30" t="s">
        <v>20</v>
      </c>
      <c r="N30" s="15">
        <f>N28-N29</f>
        <v>0</v>
      </c>
      <c r="O30" s="14" t="e">
        <f>N30/N28</f>
        <v>#DIV/0!</v>
      </c>
    </row>
    <row r="31" spans="2:19" ht="15" hidden="1" customHeight="1" x14ac:dyDescent="0.25">
      <c r="M31" t="s">
        <v>21</v>
      </c>
      <c r="N31" s="15">
        <f>C22+C23</f>
        <v>0</v>
      </c>
      <c r="O31" s="14" t="e">
        <f>N31/N28</f>
        <v>#DIV/0!</v>
      </c>
    </row>
    <row r="32" spans="2:19" ht="15" hidden="1" customHeight="1" x14ac:dyDescent="0.25">
      <c r="M32" t="s">
        <v>22</v>
      </c>
      <c r="N32" s="15">
        <f>N30-N31</f>
        <v>0</v>
      </c>
      <c r="O32" s="14" t="e">
        <f>N32/N28</f>
        <v>#DIV/0!</v>
      </c>
    </row>
    <row r="33" spans="2:24" x14ac:dyDescent="0.25">
      <c r="B33" s="19" t="s">
        <v>25</v>
      </c>
      <c r="C33" s="24"/>
      <c r="E33" s="14" t="e">
        <f>C33/C6</f>
        <v>#DIV/0!</v>
      </c>
      <c r="M33" s="41" t="s">
        <v>31</v>
      </c>
      <c r="N33" s="38">
        <f>C6</f>
        <v>0</v>
      </c>
      <c r="O33" s="42">
        <f>N33*N35</f>
        <v>0</v>
      </c>
      <c r="R33">
        <v>100000</v>
      </c>
      <c r="S33">
        <f>R33*(R34)</f>
        <v>34000</v>
      </c>
    </row>
    <row r="34" spans="2:24" x14ac:dyDescent="0.25">
      <c r="F34" s="48" t="e">
        <f>IF(
   (E15+E22+E17+E33) &gt;= 1,
   "Seu pró-labore não pôde ser calculado. Reduza seus custos, despesas fixas ou ajuste o lucro desejado.",
   "Seu pró-labore máximo, considerando o cenário de ponto de equilibrio, é de até " &amp;
      TEXT(
         C6 * (1 - (E15 + E22 + E17 + E33)),"R$ #.##0,00"
      )
)</f>
        <v>#DIV/0!</v>
      </c>
      <c r="G34" s="48"/>
      <c r="H34" s="48"/>
      <c r="M34" s="41"/>
      <c r="O34" s="43"/>
      <c r="R34" s="31">
        <v>0.34</v>
      </c>
    </row>
    <row r="35" spans="2:24" x14ac:dyDescent="0.25">
      <c r="B35" s="1" t="s">
        <v>26</v>
      </c>
      <c r="F35" s="48"/>
      <c r="G35" s="48"/>
      <c r="H35" s="48"/>
      <c r="N35" s="39">
        <f>1-SUM(C11:C17)</f>
        <v>1</v>
      </c>
    </row>
    <row r="36" spans="2:24" ht="15" customHeight="1" x14ac:dyDescent="0.25">
      <c r="F36" s="48"/>
      <c r="G36" s="48"/>
      <c r="H36" s="48"/>
    </row>
    <row r="37" spans="2:24" ht="4.1500000000000004" customHeight="1" x14ac:dyDescent="0.25">
      <c r="F37" s="48"/>
      <c r="G37" s="48"/>
      <c r="H37" s="48"/>
    </row>
    <row r="38" spans="2:24" x14ac:dyDescent="0.25">
      <c r="B38" s="16" t="s">
        <v>16</v>
      </c>
      <c r="C38" s="40" t="e">
        <f>E42</f>
        <v>#DIV/0!</v>
      </c>
      <c r="F38" s="48"/>
      <c r="G38" s="48"/>
      <c r="H38" s="48"/>
    </row>
    <row r="40" spans="2:24" x14ac:dyDescent="0.25">
      <c r="B40" s="34" t="s">
        <v>13</v>
      </c>
      <c r="R40" s="25"/>
    </row>
    <row r="41" spans="2:24" x14ac:dyDescent="0.25">
      <c r="E41" s="32" t="e">
        <f xml:space="preserve"> 1 - (E15 + E22 + E17+E33)</f>
        <v>#DIV/0!</v>
      </c>
      <c r="F41" s="29"/>
      <c r="H41" s="29"/>
    </row>
    <row r="42" spans="2:24" x14ac:dyDescent="0.25">
      <c r="E42" s="29" t="e">
        <f xml:space="preserve"> C6 * (1 - (E15 + E22 + E17+E33))</f>
        <v>#DIV/0!</v>
      </c>
      <c r="F42" s="29"/>
      <c r="H42" s="29"/>
    </row>
    <row r="43" spans="2:24" x14ac:dyDescent="0.25">
      <c r="E43" s="29"/>
      <c r="F43" s="29"/>
      <c r="H43" s="29"/>
    </row>
    <row r="47" spans="2:24" s="26" customFormat="1" x14ac:dyDescent="0.25">
      <c r="U47" s="49"/>
      <c r="V47" s="49"/>
      <c r="W47" s="49"/>
      <c r="X47" s="49"/>
    </row>
    <row r="48" spans="2:24" s="26" customFormat="1" x14ac:dyDescent="0.25">
      <c r="L48" s="26" t="s">
        <v>32</v>
      </c>
      <c r="M48" s="27">
        <f>SUM(C22:C23,C33)</f>
        <v>0</v>
      </c>
      <c r="U48" s="49"/>
      <c r="V48" s="49"/>
      <c r="W48" s="49"/>
      <c r="X48" s="49"/>
    </row>
    <row r="49" spans="12:24" s="26" customFormat="1" x14ac:dyDescent="0.25">
      <c r="L49" s="26" t="s">
        <v>33</v>
      </c>
      <c r="M49" s="27">
        <f>O33</f>
        <v>0</v>
      </c>
      <c r="U49" s="49"/>
      <c r="V49" s="49"/>
      <c r="W49" s="49"/>
      <c r="X49" s="49"/>
    </row>
  </sheetData>
  <sheetProtection algorithmName="SHA-512" hashValue="q2S5UYZhg+E2oNXMoMyPL8w5e8uiMEZGeWgLXaLfplMjrXu7QmNMeaUnEQJemmmK8xtI90J9ZFKE/MwT1JYSfQ==" saltValue="hkoPnsH3hDNJbjGZjl9BHQ==" spinCount="100000" sheet="1" objects="1" scenarios="1" formatColumns="0" formatRows="0"/>
  <protectedRanges>
    <protectedRange sqref="C6 C11:C15 C17 C22 C23 C33" name="Intervalo1"/>
  </protectedRanges>
  <mergeCells count="11">
    <mergeCell ref="B2:C2"/>
    <mergeCell ref="F34:H38"/>
    <mergeCell ref="U1:X1048576"/>
    <mergeCell ref="O11:O12"/>
    <mergeCell ref="M11:M12"/>
    <mergeCell ref="M9:O9"/>
    <mergeCell ref="Q23:S25"/>
    <mergeCell ref="Q12:S18"/>
    <mergeCell ref="M26:O26"/>
    <mergeCell ref="M33:M34"/>
    <mergeCell ref="O33:O34"/>
  </mergeCells>
  <dataValidations count="4">
    <dataValidation allowBlank="1" showInputMessage="1" showErrorMessage="1" promptTitle="Despesa Fixa" sqref="N11:N12 N35 N33"/>
    <dataValidation allowBlank="1" showInputMessage="1" showErrorMessage="1" promptTitle="Lembre-se:" prompt="Despesas financeiras, com pessoal, administrativas, seriviços de terceiros, materiais, equipamentos, investimentos fixos em marketing, etc. e mais uma gordurinha ;)" sqref="C22:C23"/>
    <dataValidation allowBlank="1" showInputMessage="1" showErrorMessage="1" promptTitle="Dica:" prompt="Em média, o fornecedor representa quantos % do preço de venda?" sqref="C11"/>
    <dataValidation allowBlank="1" showErrorMessage="1" promptTitle="Lembre-se:" prompt="Despesas financeiras, com pessoal, administrativas, seriviços de terceiros, materiais, equipamentos, investimentos fixos em marketing, etc. e mais uma gordurinha ;)" sqref="C38"/>
  </dataValidations>
  <hyperlinks>
    <hyperlink ref="B40" r:id="rId1"/>
  </hyperlinks>
  <pageMargins left="0.511811024" right="0.511811024" top="0.78740157499999996" bottom="0.78740157499999996" header="0.31496062000000002" footer="0.31496062000000002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5BBBFD6B5006B40A337543EA5754036" ma:contentTypeVersion="13" ma:contentTypeDescription="Create a new document." ma:contentTypeScope="" ma:versionID="eeb1001d223c39763351e082c2b67f8b">
  <xsd:schema xmlns:xsd="http://www.w3.org/2001/XMLSchema" xmlns:xs="http://www.w3.org/2001/XMLSchema" xmlns:p="http://schemas.microsoft.com/office/2006/metadata/properties" xmlns:ns2="c0068234-8c83-494d-8a8d-435fbbebf964" xmlns:ns3="377f09d9-7ea3-4689-81b9-955642f607d0" targetNamespace="http://schemas.microsoft.com/office/2006/metadata/properties" ma:root="true" ma:fieldsID="369174453c6788ce50f52b58a92fc72b" ns2:_="" ns3:_="">
    <xsd:import namespace="c0068234-8c83-494d-8a8d-435fbbebf964"/>
    <xsd:import namespace="377f09d9-7ea3-4689-81b9-955642f607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68234-8c83-494d-8a8d-435fbbebf9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f09d9-7ea3-4689-81b9-955642f607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887734A-B644-40CB-9C31-A2056BE771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19C692-81AA-4BAE-BA2F-A66B37D6AD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68234-8c83-494d-8a8d-435fbbebf964"/>
    <ds:schemaRef ds:uri="377f09d9-7ea3-4689-81b9-955642f607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C3966E0-34AC-4307-A25F-7E8D1003BAD8}">
  <ds:schemaRefs>
    <ds:schemaRef ds:uri="http://purl.org/dc/terms/"/>
    <ds:schemaRef ds:uri="c0068234-8c83-494d-8a8d-435fbbebf964"/>
    <ds:schemaRef ds:uri="http://schemas.microsoft.com/office/2006/metadata/properties"/>
    <ds:schemaRef ds:uri="http://purl.org/dc/dcmitype/"/>
    <ds:schemaRef ds:uri="http://purl.org/dc/elements/1.1/"/>
    <ds:schemaRef ds:uri="377f09d9-7ea3-4689-81b9-955642f607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Ponto de Equilíbrio</vt:lpstr>
      <vt:lpstr>Comece aqui</vt:lpstr>
      <vt:lpstr>Seu próximo nível! </vt:lpstr>
      <vt:lpstr>Cálculo Pró-labore</vt:lpstr>
    </vt:vector>
  </TitlesOfParts>
  <Company>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RKD</dc:creator>
  <cp:lastModifiedBy>Windows</cp:lastModifiedBy>
  <dcterms:created xsi:type="dcterms:W3CDTF">2016-02-24T21:49:02Z</dcterms:created>
  <dcterms:modified xsi:type="dcterms:W3CDTF">2025-10-15T19:41:38Z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0x010100E5BBBFD6B5006B40A337543EA5754036</vt:lpwstr>
  </property>
</Properties>
</file>